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<sst xmlns="http://schemas.openxmlformats.org/spreadsheetml/2006/main" count="78" uniqueCount="72">
  <si>
    <t>AEROCLUB LES AILES CHATELLERAUDAISES</t>
  </si>
  <si>
    <t>RAPPORT DE PESEE</t>
  </si>
  <si>
    <t>TRAIN CLASSIQUE</t>
  </si>
  <si>
    <r>
      <t xml:space="preserve">Appareil:  </t>
    </r>
    <r>
      <rPr>
        <b/>
        <sz val="10"/>
        <rFont val="Arial"/>
        <family val="2"/>
      </rPr>
      <t>CAP 10 B  CAP AVIATION</t>
    </r>
  </si>
  <si>
    <t>Signature</t>
  </si>
  <si>
    <r>
      <t xml:space="preserve">Immatriculation: </t>
    </r>
    <r>
      <rPr>
        <b/>
        <sz val="10"/>
        <rFont val="Arial"/>
        <family val="2"/>
      </rPr>
      <t xml:space="preserve"> F-BXHX</t>
    </r>
  </si>
  <si>
    <r>
      <t xml:space="preserve">Lieu:  </t>
    </r>
    <r>
      <rPr>
        <b/>
        <sz val="12"/>
        <rFont val="Arial"/>
        <family val="2"/>
      </rPr>
      <t>Châtellerault</t>
    </r>
  </si>
  <si>
    <t>d(en m)=</t>
  </si>
  <si>
    <t>D(en m)=</t>
  </si>
  <si>
    <t>Conditions de pesée:</t>
  </si>
  <si>
    <t>Roues</t>
  </si>
  <si>
    <t xml:space="preserve">Référence::  B.A voilure à 1,30 m plan de symétrie  </t>
  </si>
  <si>
    <t>Mise à niveau:     Bord habitacle horizontal</t>
  </si>
  <si>
    <t>Masse à vide</t>
  </si>
  <si>
    <t>Distance du C.G</t>
  </si>
  <si>
    <t>masse lue</t>
  </si>
  <si>
    <t>Tare</t>
  </si>
  <si>
    <t>masse nette</t>
  </si>
  <si>
    <t>Aux roues principales:</t>
  </si>
  <si>
    <t>Roue G</t>
  </si>
  <si>
    <t>Roue D</t>
  </si>
  <si>
    <t>D1 = p2 x D =</t>
  </si>
  <si>
    <t>Roue AV</t>
  </si>
  <si>
    <t xml:space="preserve">          M</t>
  </si>
  <si>
    <t>Roue AR</t>
  </si>
  <si>
    <t>A la référence:</t>
  </si>
  <si>
    <t>Masse totale mesurée (kg)</t>
  </si>
  <si>
    <t>X = D1-d     =</t>
  </si>
  <si>
    <t>Corrections</t>
  </si>
  <si>
    <t>Masse (kg)</t>
  </si>
  <si>
    <t>Bras de levier</t>
  </si>
  <si>
    <t>Moment (mxkg)</t>
  </si>
  <si>
    <t>Valeurs lues</t>
  </si>
  <si>
    <t>Carburant</t>
  </si>
  <si>
    <t>Qté en litres</t>
  </si>
  <si>
    <t>Densité ess: 0,72</t>
  </si>
  <si>
    <t>Dté kg/l</t>
  </si>
  <si>
    <t>Densité jet A1: 0,8</t>
  </si>
  <si>
    <t>Masse en kg</t>
  </si>
  <si>
    <t>Plein d'huile moteur inclus</t>
  </si>
  <si>
    <t>Résultat corrigé</t>
  </si>
  <si>
    <t>Masse maxi structure décollage MMSD</t>
  </si>
  <si>
    <t>Cat U 830 kg</t>
  </si>
  <si>
    <t>EX de chargement</t>
  </si>
  <si>
    <t>Cat A 760 kg</t>
  </si>
  <si>
    <t xml:space="preserve">Bras ( m)  </t>
  </si>
  <si>
    <t>Moment</t>
  </si>
  <si>
    <t xml:space="preserve">Masse maxi structure atterrissage MMSA </t>
  </si>
  <si>
    <t>Rang 1</t>
  </si>
  <si>
    <t>Masse maxi structure roulage</t>
  </si>
  <si>
    <t>830 kg</t>
  </si>
  <si>
    <t>Rang 2 (bag)</t>
  </si>
  <si>
    <t>Limites de centrage</t>
  </si>
  <si>
    <t>Avant</t>
  </si>
  <si>
    <r>
      <t xml:space="preserve">Cat U </t>
    </r>
    <r>
      <rPr>
        <b/>
        <sz val="9"/>
        <rFont val="Arial"/>
        <family val="2"/>
      </rPr>
      <t>0,27 m</t>
    </r>
    <r>
      <rPr>
        <sz val="9"/>
        <rFont val="Arial"/>
        <family val="2"/>
      </rPr>
      <t xml:space="preserve">     (18%)</t>
    </r>
  </si>
  <si>
    <t>Carbu AV</t>
  </si>
  <si>
    <r>
      <t xml:space="preserve">Cat A </t>
    </r>
    <r>
      <rPr>
        <b/>
        <sz val="9"/>
        <rFont val="Arial"/>
        <family val="2"/>
      </rPr>
      <t>0,30 m</t>
    </r>
    <r>
      <rPr>
        <sz val="9"/>
        <rFont val="Arial"/>
        <family val="2"/>
      </rPr>
      <t xml:space="preserve">   (20%)</t>
    </r>
  </si>
  <si>
    <t>Carbu AR</t>
  </si>
  <si>
    <t>Arrière</t>
  </si>
  <si>
    <r>
      <t xml:space="preserve">Cat U </t>
    </r>
    <r>
      <rPr>
        <b/>
        <sz val="9"/>
        <rFont val="Arial"/>
        <family val="2"/>
      </rPr>
      <t>0,45 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(30%)</t>
    </r>
  </si>
  <si>
    <t>TOTAL</t>
  </si>
  <si>
    <r>
      <t xml:space="preserve">Cat A </t>
    </r>
    <r>
      <rPr>
        <b/>
        <sz val="9"/>
        <rFont val="Arial"/>
        <family val="2"/>
      </rPr>
      <t>0,39 m</t>
    </r>
    <r>
      <rPr>
        <sz val="9"/>
        <rFont val="Arial"/>
        <family val="2"/>
      </rPr>
      <t xml:space="preserve">   (26%)</t>
    </r>
  </si>
  <si>
    <t>*   Total des moments divisé par total des masses</t>
  </si>
  <si>
    <t>Pesée précédente</t>
  </si>
  <si>
    <t>Remarques</t>
  </si>
  <si>
    <t>Bras de levier:    Rang 1</t>
  </si>
  <si>
    <r>
      <t xml:space="preserve">siége en avant:  </t>
    </r>
    <r>
      <rPr>
        <b/>
        <sz val="9"/>
        <rFont val="Arial"/>
        <family val="2"/>
      </rPr>
      <t xml:space="preserve"> 0,55 m</t>
    </r>
  </si>
  <si>
    <r>
      <t xml:space="preserve">siège en arrière: </t>
    </r>
    <r>
      <rPr>
        <b/>
        <sz val="9"/>
        <rFont val="Arial"/>
        <family val="2"/>
      </rPr>
      <t xml:space="preserve"> 0,65m</t>
    </r>
  </si>
  <si>
    <t>541,5 kg le 07/09/2011</t>
  </si>
  <si>
    <r>
      <t>Types de balance</t>
    </r>
    <r>
      <rPr>
        <sz val="9"/>
        <rFont val="Arial"/>
        <family val="2"/>
      </rPr>
      <t>:   DUNI-ARGEO</t>
    </r>
  </si>
  <si>
    <r>
      <t>Dernier étalonnage le</t>
    </r>
    <r>
      <rPr>
        <sz val="9"/>
        <rFont val="Arial"/>
        <family val="2"/>
      </rPr>
      <t>: 15/06/2016</t>
    </r>
  </si>
  <si>
    <r>
      <t xml:space="preserve">date: </t>
    </r>
    <r>
      <rPr>
        <b/>
        <sz val="14"/>
        <rFont val="Arial"/>
        <family val="2"/>
      </rPr>
      <t xml:space="preserve"> </t>
    </r>
    <r>
      <rPr>
        <b/>
        <sz val="14"/>
        <color indexed="62"/>
        <rFont val="Arial"/>
        <family val="2"/>
      </rPr>
      <t>19/07/2017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</si>
</sst>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00"/>
    <numFmt numFmtId="166" formatCode="#,##0.00&quot; €&quot;;[Red]\-#,##0.00&quot; €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comic"/>
      <family val="5"/>
    </font>
    <font>
      <i/>
      <sz val="9"/>
      <name val="Arial"/>
      <family val="2"/>
    </font>
    <font>
      <b/>
      <sz val="10"/>
      <name val="Arial Narrow"/>
      <family val="2"/>
    </font>
    <font>
      <b/>
      <sz val="14"/>
      <color indexed="62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2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3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165" fontId="20" fillId="0" borderId="24" xfId="0" applyNumberFormat="1" applyFont="1" applyBorder="1" applyAlignment="1">
      <alignment horizont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0" xfId="0" applyFont="1" applyBorder="1" applyAlignment="1">
      <alignment/>
    </xf>
    <xf numFmtId="165" fontId="20" fillId="0" borderId="18" xfId="0" applyNumberFormat="1" applyFont="1" applyBorder="1" applyAlignment="1">
      <alignment horizontal="center"/>
    </xf>
    <xf numFmtId="0" fontId="25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23" xfId="0" applyFont="1" applyBorder="1" applyAlignment="1">
      <alignment/>
    </xf>
    <xf numFmtId="165" fontId="24" fillId="0" borderId="2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0" xfId="0" applyFill="1" applyAlignment="1">
      <alignment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32" xfId="0" applyFont="1" applyBorder="1" applyAlignment="1">
      <alignment/>
    </xf>
    <xf numFmtId="0" fontId="20" fillId="0" borderId="33" xfId="0" applyFont="1" applyFill="1" applyBorder="1" applyAlignment="1">
      <alignment/>
    </xf>
    <xf numFmtId="165" fontId="20" fillId="0" borderId="34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0" xfId="0" applyFont="1" applyBorder="1" applyAlignment="1">
      <alignment horizontal="center"/>
    </xf>
    <xf numFmtId="166" fontId="24" fillId="0" borderId="41" xfId="0" applyNumberFormat="1" applyFont="1" applyBorder="1" applyAlignment="1">
      <alignment/>
    </xf>
    <xf numFmtId="0" fontId="24" fillId="0" borderId="42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0" fillId="0" borderId="43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4" fillId="6" borderId="24" xfId="0" applyFont="1" applyFill="1" applyBorder="1" applyAlignment="1" applyProtection="1">
      <alignment horizontal="center"/>
      <protection locked="0"/>
    </xf>
    <xf numFmtId="165" fontId="24" fillId="6" borderId="24" xfId="0" applyNumberFormat="1" applyFont="1" applyFill="1" applyBorder="1" applyAlignment="1" applyProtection="1">
      <alignment horizontal="center"/>
      <protection locked="0"/>
    </xf>
    <xf numFmtId="165" fontId="24" fillId="0" borderId="43" xfId="0" applyNumberFormat="1" applyFont="1" applyBorder="1" applyAlignment="1">
      <alignment horizontal="center"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24" fillId="6" borderId="48" xfId="0" applyFont="1" applyFill="1" applyBorder="1" applyAlignment="1" applyProtection="1">
      <alignment horizontal="center"/>
      <protection locked="0"/>
    </xf>
    <xf numFmtId="165" fontId="24" fillId="0" borderId="48" xfId="0" applyNumberFormat="1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49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50" xfId="0" applyFont="1" applyBorder="1" applyAlignment="1">
      <alignment/>
    </xf>
    <xf numFmtId="0" fontId="28" fillId="0" borderId="0" xfId="0" applyFont="1" applyAlignment="1">
      <alignment/>
    </xf>
    <xf numFmtId="0" fontId="0" fillId="0" borderId="14" xfId="0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51" xfId="47" applyFont="1" applyFill="1" applyBorder="1" applyAlignment="1" applyProtection="1">
      <alignment horizontal="center"/>
      <protection/>
    </xf>
    <xf numFmtId="0" fontId="24" fillId="0" borderId="52" xfId="0" applyFont="1" applyBorder="1" applyAlignment="1">
      <alignment horizontal="right"/>
    </xf>
    <xf numFmtId="0" fontId="24" fillId="0" borderId="4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0" fillId="20" borderId="33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24" fillId="0" borderId="24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0" fillId="0" borderId="55" xfId="0" applyFont="1" applyFill="1" applyBorder="1" applyAlignment="1">
      <alignment horizontal="center"/>
    </xf>
    <xf numFmtId="165" fontId="20" fillId="0" borderId="34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51" xfId="0" applyFont="1" applyBorder="1" applyAlignment="1">
      <alignment horizontal="center"/>
    </xf>
    <xf numFmtId="15" fontId="24" fillId="0" borderId="56" xfId="0" applyNumberFormat="1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0" fillId="0" borderId="5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/>
    </xf>
    <xf numFmtId="0" fontId="27" fillId="0" borderId="15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57150</xdr:rowOff>
    </xdr:from>
    <xdr:to>
      <xdr:col>1</xdr:col>
      <xdr:colOff>1114425</xdr:colOff>
      <xdr:row>2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190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8</xdr:row>
      <xdr:rowOff>38100</xdr:rowOff>
    </xdr:from>
    <xdr:to>
      <xdr:col>6</xdr:col>
      <xdr:colOff>647700</xdr:colOff>
      <xdr:row>15</xdr:row>
      <xdr:rowOff>152400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1657350"/>
          <a:ext cx="3086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8"/>
  <sheetViews>
    <sheetView tabSelected="1" zoomScalePageLayoutView="0" workbookViewId="0" topLeftCell="A16">
      <selection activeCell="D6" sqref="D6"/>
    </sheetView>
  </sheetViews>
  <sheetFormatPr defaultColWidth="11.421875" defaultRowHeight="12.75"/>
  <cols>
    <col min="1" max="1" width="3.421875" style="0" customWidth="1"/>
    <col min="2" max="2" width="20.57421875" style="0" customWidth="1"/>
    <col min="4" max="4" width="15.57421875" style="0" customWidth="1"/>
    <col min="6" max="6" width="10.28125" style="0" customWidth="1"/>
    <col min="7" max="7" width="10.140625" style="0" customWidth="1"/>
    <col min="8" max="8" width="9.28125" style="0" customWidth="1"/>
  </cols>
  <sheetData>
    <row r="1" ht="12.75" customHeight="1"/>
    <row r="2" spans="2:8" ht="19.5" customHeight="1">
      <c r="B2" s="81"/>
      <c r="C2" s="82" t="s">
        <v>0</v>
      </c>
      <c r="D2" s="82"/>
      <c r="E2" s="82"/>
      <c r="F2" s="82"/>
      <c r="G2" s="82"/>
      <c r="H2" s="82"/>
    </row>
    <row r="3" spans="2:8" ht="19.5" customHeight="1">
      <c r="B3" s="81"/>
      <c r="C3" s="83" t="s">
        <v>1</v>
      </c>
      <c r="D3" s="83"/>
      <c r="E3" s="83"/>
      <c r="F3" s="83"/>
      <c r="G3" s="83"/>
      <c r="H3" s="83"/>
    </row>
    <row r="4" spans="2:8" ht="12.75">
      <c r="B4" s="1"/>
      <c r="C4" s="84" t="s">
        <v>2</v>
      </c>
      <c r="D4" s="84"/>
      <c r="E4" s="84"/>
      <c r="F4" s="84"/>
      <c r="G4" s="84"/>
      <c r="H4" s="84"/>
    </row>
    <row r="5" spans="2:5" ht="21.75" customHeight="1">
      <c r="B5" s="2" t="s">
        <v>3</v>
      </c>
      <c r="C5" s="3"/>
      <c r="D5" s="4"/>
      <c r="E5" s="4" t="s">
        <v>71</v>
      </c>
    </row>
    <row r="6" spans="7:8" ht="12.75">
      <c r="G6" s="85" t="s">
        <v>4</v>
      </c>
      <c r="H6" s="85"/>
    </row>
    <row r="7" spans="2:8" ht="15.75">
      <c r="B7" s="2" t="s">
        <v>5</v>
      </c>
      <c r="D7" s="2"/>
      <c r="E7" s="2" t="s">
        <v>6</v>
      </c>
      <c r="G7" s="5"/>
      <c r="H7" s="6"/>
    </row>
    <row r="8" spans="7:8" ht="12.75">
      <c r="G8" s="7"/>
      <c r="H8" s="8"/>
    </row>
    <row r="9" spans="2:8" ht="12.75">
      <c r="B9" s="9"/>
      <c r="C9" s="10"/>
      <c r="D9" s="10"/>
      <c r="E9" s="10"/>
      <c r="F9" s="10"/>
      <c r="G9" s="10"/>
      <c r="H9" s="11"/>
    </row>
    <row r="10" spans="2:8" ht="12.75">
      <c r="B10" s="12"/>
      <c r="C10" s="13"/>
      <c r="D10" s="13"/>
      <c r="E10" s="13"/>
      <c r="F10" s="13"/>
      <c r="G10" s="13"/>
      <c r="H10" s="14"/>
    </row>
    <row r="11" spans="2:8" ht="12.75">
      <c r="B11" s="12"/>
      <c r="C11" s="13"/>
      <c r="D11" s="13"/>
      <c r="E11" s="13"/>
      <c r="F11" s="13"/>
      <c r="G11" s="13"/>
      <c r="H11" s="14"/>
    </row>
    <row r="12" spans="2:8" ht="12.75">
      <c r="B12" s="12"/>
      <c r="C12" s="13"/>
      <c r="D12" s="13"/>
      <c r="E12" s="13"/>
      <c r="F12" s="13"/>
      <c r="G12" s="13"/>
      <c r="H12" s="14"/>
    </row>
    <row r="13" spans="2:8" ht="12.75">
      <c r="B13" s="12"/>
      <c r="C13" s="13"/>
      <c r="D13" s="13"/>
      <c r="E13" s="13"/>
      <c r="F13" s="13"/>
      <c r="G13" s="13"/>
      <c r="H13" s="14"/>
    </row>
    <row r="14" spans="2:8" ht="12.75">
      <c r="B14" s="12"/>
      <c r="C14" s="13"/>
      <c r="D14" s="13"/>
      <c r="E14" s="13"/>
      <c r="F14" s="13"/>
      <c r="G14" s="13"/>
      <c r="H14" s="14"/>
    </row>
    <row r="15" spans="2:8" ht="12.75">
      <c r="B15" s="12"/>
      <c r="C15" s="13"/>
      <c r="D15" s="13"/>
      <c r="E15" s="13"/>
      <c r="F15" s="13"/>
      <c r="G15" s="13"/>
      <c r="H15" s="14"/>
    </row>
    <row r="16" spans="2:11" ht="12.75">
      <c r="B16" s="15" t="s">
        <v>7</v>
      </c>
      <c r="C16" s="16" t="s">
        <v>8</v>
      </c>
      <c r="D16" s="17"/>
      <c r="E16" s="17"/>
      <c r="F16" s="17"/>
      <c r="G16" s="17"/>
      <c r="H16" s="18"/>
      <c r="K16" s="19"/>
    </row>
    <row r="17" spans="2:8" ht="12.75">
      <c r="B17" s="20">
        <v>0.04</v>
      </c>
      <c r="C17" s="21">
        <v>4.36</v>
      </c>
      <c r="D17" s="86" t="s">
        <v>9</v>
      </c>
      <c r="E17" s="86"/>
      <c r="F17" s="22" t="s">
        <v>10</v>
      </c>
      <c r="G17" s="22"/>
      <c r="H17" s="23"/>
    </row>
    <row r="18" spans="2:8" ht="12.75">
      <c r="B18" s="87" t="s">
        <v>11</v>
      </c>
      <c r="C18" s="87"/>
      <c r="D18" s="87"/>
      <c r="E18" s="88" t="s">
        <v>12</v>
      </c>
      <c r="F18" s="88"/>
      <c r="G18" s="88"/>
      <c r="H18" s="88"/>
    </row>
    <row r="19" spans="2:8" ht="12.75">
      <c r="B19" s="89"/>
      <c r="C19" s="90" t="s">
        <v>13</v>
      </c>
      <c r="D19" s="90"/>
      <c r="E19" s="90"/>
      <c r="F19" s="90"/>
      <c r="G19" s="91" t="s">
        <v>14</v>
      </c>
      <c r="H19" s="91"/>
    </row>
    <row r="20" spans="2:8" ht="12.75">
      <c r="B20" s="89"/>
      <c r="C20" s="24"/>
      <c r="D20" s="24" t="s">
        <v>15</v>
      </c>
      <c r="E20" s="25" t="s">
        <v>16</v>
      </c>
      <c r="F20" s="24" t="s">
        <v>17</v>
      </c>
      <c r="G20" s="92" t="s">
        <v>18</v>
      </c>
      <c r="H20" s="92"/>
    </row>
    <row r="21" spans="2:8" ht="12.75">
      <c r="B21" s="89"/>
      <c r="C21" s="24" t="s">
        <v>19</v>
      </c>
      <c r="D21" s="25">
        <v>259</v>
      </c>
      <c r="E21" s="25"/>
      <c r="F21" s="25">
        <f>D21</f>
        <v>259</v>
      </c>
      <c r="G21" s="26"/>
      <c r="H21" s="27"/>
    </row>
    <row r="22" spans="2:8" ht="12.75">
      <c r="B22" s="89"/>
      <c r="C22" s="24" t="s">
        <v>20</v>
      </c>
      <c r="D22" s="25">
        <v>253.2</v>
      </c>
      <c r="E22" s="25"/>
      <c r="F22" s="25">
        <f>D22</f>
        <v>253.2</v>
      </c>
      <c r="G22" s="28" t="s">
        <v>21</v>
      </c>
      <c r="H22" s="29">
        <f>(F24*C17)/F25</f>
        <v>0.3621625492302184</v>
      </c>
    </row>
    <row r="23" spans="2:8" ht="12.75">
      <c r="B23" s="89"/>
      <c r="C23" s="24" t="s">
        <v>22</v>
      </c>
      <c r="D23" s="25"/>
      <c r="E23" s="25"/>
      <c r="F23" s="25">
        <f>D23</f>
        <v>0</v>
      </c>
      <c r="G23" s="26" t="s">
        <v>23</v>
      </c>
      <c r="H23" s="27"/>
    </row>
    <row r="24" spans="2:8" ht="12.75">
      <c r="B24" s="89"/>
      <c r="C24" s="24" t="s">
        <v>24</v>
      </c>
      <c r="D24" s="25">
        <v>46.4</v>
      </c>
      <c r="E24" s="25"/>
      <c r="F24" s="25">
        <f>D24</f>
        <v>46.4</v>
      </c>
      <c r="G24" s="93" t="s">
        <v>25</v>
      </c>
      <c r="H24" s="93"/>
    </row>
    <row r="25" spans="2:8" ht="12.75">
      <c r="B25" s="89"/>
      <c r="C25" s="94" t="s">
        <v>26</v>
      </c>
      <c r="D25" s="94"/>
      <c r="E25" s="94"/>
      <c r="F25" s="95">
        <f>SUM(F21:F24)</f>
        <v>558.6</v>
      </c>
      <c r="G25" s="30" t="s">
        <v>27</v>
      </c>
      <c r="H25" s="29">
        <f>H22-B17</f>
        <v>0.3221625492302184</v>
      </c>
    </row>
    <row r="26" spans="2:8" ht="12.75">
      <c r="B26" s="89"/>
      <c r="C26" s="94"/>
      <c r="D26" s="94"/>
      <c r="E26" s="94"/>
      <c r="F26" s="95"/>
      <c r="G26" s="31"/>
      <c r="H26" s="27"/>
    </row>
    <row r="27" spans="2:8" ht="12.75">
      <c r="B27" s="32" t="s">
        <v>28</v>
      </c>
      <c r="C27" s="96" t="s">
        <v>29</v>
      </c>
      <c r="D27" s="96"/>
      <c r="E27" s="96" t="s">
        <v>30</v>
      </c>
      <c r="F27" s="96"/>
      <c r="G27" s="97" t="s">
        <v>31</v>
      </c>
      <c r="H27" s="97"/>
    </row>
    <row r="28" spans="2:11" ht="12.75">
      <c r="B28" s="33" t="s">
        <v>32</v>
      </c>
      <c r="C28" s="98">
        <f>F25</f>
        <v>558.6</v>
      </c>
      <c r="D28" s="98"/>
      <c r="E28" s="99">
        <f>H25</f>
        <v>0.3221625492302184</v>
      </c>
      <c r="F28" s="99"/>
      <c r="G28" s="100">
        <f>C28*E28</f>
        <v>179.96</v>
      </c>
      <c r="H28" s="100"/>
      <c r="K28" s="35"/>
    </row>
    <row r="29" spans="2:13" ht="12.75">
      <c r="B29" s="33" t="s">
        <v>33</v>
      </c>
      <c r="C29" s="36" t="s">
        <v>34</v>
      </c>
      <c r="D29" s="36"/>
      <c r="E29" s="26"/>
      <c r="F29" s="26"/>
      <c r="G29" s="37"/>
      <c r="H29" s="38"/>
      <c r="M29" s="39"/>
    </row>
    <row r="30" spans="2:13" ht="12.75">
      <c r="B30" s="40" t="s">
        <v>35</v>
      </c>
      <c r="C30" s="24" t="s">
        <v>36</v>
      </c>
      <c r="D30" s="25">
        <v>0.72</v>
      </c>
      <c r="E30" s="26"/>
      <c r="F30" s="26"/>
      <c r="G30" s="41"/>
      <c r="H30" s="42"/>
      <c r="M30" s="39"/>
    </row>
    <row r="31" spans="2:8" ht="12.75">
      <c r="B31" s="43" t="s">
        <v>37</v>
      </c>
      <c r="C31" s="103" t="s">
        <v>38</v>
      </c>
      <c r="D31" s="104"/>
      <c r="E31" s="104"/>
      <c r="F31" s="104"/>
      <c r="G31" s="105"/>
      <c r="H31" s="105"/>
    </row>
    <row r="32" spans="2:8" ht="12.75">
      <c r="B32" s="33" t="s">
        <v>39</v>
      </c>
      <c r="C32" s="103"/>
      <c r="D32" s="104"/>
      <c r="E32" s="104"/>
      <c r="F32" s="104"/>
      <c r="G32" s="105"/>
      <c r="H32" s="105"/>
    </row>
    <row r="33" spans="2:8" ht="12.75">
      <c r="B33" s="44" t="s">
        <v>40</v>
      </c>
      <c r="C33" s="106">
        <f>C28</f>
        <v>558.6</v>
      </c>
      <c r="D33" s="106"/>
      <c r="E33" s="107">
        <f>E28</f>
        <v>0.3221625492302184</v>
      </c>
      <c r="F33" s="107"/>
      <c r="G33" s="108">
        <f>G28</f>
        <v>179.96</v>
      </c>
      <c r="H33" s="108"/>
    </row>
    <row r="34" spans="2:8" ht="12.75">
      <c r="B34" s="47"/>
      <c r="C34" s="47"/>
      <c r="D34" s="47"/>
      <c r="E34" s="47"/>
      <c r="F34" s="47"/>
      <c r="G34" s="47"/>
      <c r="H34" s="47"/>
    </row>
    <row r="35" spans="2:8" ht="12.75">
      <c r="B35" s="48" t="s">
        <v>41</v>
      </c>
      <c r="C35" s="49"/>
      <c r="D35" s="50" t="s">
        <v>42</v>
      </c>
      <c r="E35" s="112" t="s">
        <v>43</v>
      </c>
      <c r="F35" s="112"/>
      <c r="G35" s="112"/>
      <c r="H35" s="112"/>
    </row>
    <row r="36" spans="2:8" ht="12.75">
      <c r="B36" s="113" t="s">
        <v>41</v>
      </c>
      <c r="C36" s="113"/>
      <c r="D36" s="51" t="s">
        <v>44</v>
      </c>
      <c r="E36" s="52"/>
      <c r="F36" s="53" t="s">
        <v>29</v>
      </c>
      <c r="G36" s="54" t="s">
        <v>45</v>
      </c>
      <c r="H36" s="55" t="s">
        <v>46</v>
      </c>
    </row>
    <row r="37" spans="2:8" ht="12.75">
      <c r="B37" s="56" t="s">
        <v>47</v>
      </c>
      <c r="C37" s="57"/>
      <c r="D37" s="58" t="s">
        <v>42</v>
      </c>
      <c r="E37" s="33" t="s">
        <v>13</v>
      </c>
      <c r="F37" s="25">
        <f>C33</f>
        <v>558.6</v>
      </c>
      <c r="G37" s="34">
        <f>E28</f>
        <v>0.3221625492302184</v>
      </c>
      <c r="H37" s="59">
        <f>G28</f>
        <v>179.96</v>
      </c>
    </row>
    <row r="38" spans="2:8" ht="12.75">
      <c r="B38" s="114" t="s">
        <v>47</v>
      </c>
      <c r="C38" s="114"/>
      <c r="D38" s="60" t="s">
        <v>44</v>
      </c>
      <c r="E38" s="33" t="s">
        <v>48</v>
      </c>
      <c r="F38" s="61">
        <v>154</v>
      </c>
      <c r="G38" s="62">
        <v>0.65</v>
      </c>
      <c r="H38" s="63">
        <f>F38*G38</f>
        <v>100.10000000000001</v>
      </c>
    </row>
    <row r="39" spans="2:8" ht="12.75">
      <c r="B39" s="64" t="s">
        <v>49</v>
      </c>
      <c r="C39" s="65"/>
      <c r="D39" s="66" t="s">
        <v>50</v>
      </c>
      <c r="E39" s="33" t="s">
        <v>51</v>
      </c>
      <c r="F39" s="61">
        <v>5</v>
      </c>
      <c r="G39" s="34">
        <v>1.4</v>
      </c>
      <c r="H39" s="59">
        <f>F39*G39</f>
        <v>7</v>
      </c>
    </row>
    <row r="40" spans="2:8" ht="12.75">
      <c r="B40" s="115" t="s">
        <v>52</v>
      </c>
      <c r="C40" s="115"/>
      <c r="D40" s="115"/>
      <c r="E40" s="33"/>
      <c r="F40" s="61"/>
      <c r="G40" s="25"/>
      <c r="H40" s="59"/>
    </row>
    <row r="41" spans="2:8" ht="12.75">
      <c r="B41" s="116" t="s">
        <v>53</v>
      </c>
      <c r="C41" s="101" t="s">
        <v>54</v>
      </c>
      <c r="D41" s="101"/>
      <c r="E41" s="33" t="s">
        <v>55</v>
      </c>
      <c r="F41" s="61">
        <v>50</v>
      </c>
      <c r="G41" s="25">
        <v>-0.243</v>
      </c>
      <c r="H41" s="59">
        <f>F41*G41</f>
        <v>-12.15</v>
      </c>
    </row>
    <row r="42" spans="2:8" ht="12.75">
      <c r="B42" s="116"/>
      <c r="C42" s="102" t="s">
        <v>56</v>
      </c>
      <c r="D42" s="102"/>
      <c r="E42" s="43" t="s">
        <v>57</v>
      </c>
      <c r="F42" s="67">
        <v>0</v>
      </c>
      <c r="G42" s="68">
        <v>1.26</v>
      </c>
      <c r="H42" s="69">
        <f>F42*G42</f>
        <v>0</v>
      </c>
    </row>
    <row r="43" spans="2:8" ht="12.75">
      <c r="B43" s="118" t="s">
        <v>58</v>
      </c>
      <c r="C43" s="92" t="s">
        <v>59</v>
      </c>
      <c r="D43" s="92"/>
      <c r="E43" s="70" t="s">
        <v>60</v>
      </c>
      <c r="F43" s="71">
        <f>SUM(F37:F42)</f>
        <v>767.6</v>
      </c>
      <c r="G43" s="45">
        <f>H43/F43</f>
        <v>0.3581422615945805</v>
      </c>
      <c r="H43" s="46">
        <f>SUM(H37:H42)</f>
        <v>274.91</v>
      </c>
    </row>
    <row r="44" spans="2:9" ht="12.75">
      <c r="B44" s="118"/>
      <c r="C44" s="119" t="s">
        <v>61</v>
      </c>
      <c r="D44" s="119"/>
      <c r="E44" s="120" t="s">
        <v>62</v>
      </c>
      <c r="F44" s="120"/>
      <c r="G44" s="120"/>
      <c r="H44" s="120"/>
      <c r="I44" s="72"/>
    </row>
    <row r="45" spans="2:8" ht="12.75">
      <c r="B45" s="73"/>
      <c r="C45" s="26"/>
      <c r="D45" s="26"/>
      <c r="E45" s="47"/>
      <c r="F45" s="110" t="s">
        <v>63</v>
      </c>
      <c r="G45" s="110"/>
      <c r="H45" s="110"/>
    </row>
    <row r="46" spans="2:8" ht="12.75">
      <c r="B46" s="73"/>
      <c r="C46" s="26"/>
      <c r="D46" s="26"/>
      <c r="E46" s="47"/>
      <c r="F46" s="111" t="s">
        <v>68</v>
      </c>
      <c r="G46" s="111"/>
      <c r="H46" s="111"/>
    </row>
    <row r="47" spans="2:8" ht="12.75">
      <c r="B47" s="47"/>
      <c r="C47" s="47"/>
      <c r="D47" s="47"/>
      <c r="E47" s="47"/>
      <c r="F47" s="74"/>
      <c r="G47" s="26"/>
      <c r="H47" s="27"/>
    </row>
    <row r="48" spans="2:8" ht="12.75">
      <c r="B48" s="47"/>
      <c r="C48" s="47"/>
      <c r="D48" s="47"/>
      <c r="E48" s="47"/>
      <c r="F48" s="75"/>
      <c r="G48" s="76"/>
      <c r="H48" s="77"/>
    </row>
    <row r="49" spans="2:8" ht="12.75">
      <c r="B49" s="47"/>
      <c r="D49" s="47"/>
      <c r="E49" s="47"/>
      <c r="F49" s="47"/>
      <c r="G49" s="47"/>
      <c r="H49" s="47"/>
    </row>
    <row r="50" spans="2:8" ht="12.75">
      <c r="B50" s="47"/>
      <c r="D50" s="47"/>
      <c r="E50" s="47"/>
      <c r="F50" s="110" t="s">
        <v>64</v>
      </c>
      <c r="G50" s="110"/>
      <c r="H50" s="110"/>
    </row>
    <row r="51" spans="2:8" ht="12.75">
      <c r="B51" s="47"/>
      <c r="C51" s="47"/>
      <c r="D51" s="47"/>
      <c r="E51" s="47"/>
      <c r="F51" s="78" t="s">
        <v>65</v>
      </c>
      <c r="G51" s="79"/>
      <c r="H51" s="38"/>
    </row>
    <row r="52" spans="2:8" ht="12.75">
      <c r="B52" s="47"/>
      <c r="C52" s="47"/>
      <c r="D52" s="47"/>
      <c r="E52" s="47"/>
      <c r="F52" s="117" t="s">
        <v>66</v>
      </c>
      <c r="G52" s="117"/>
      <c r="H52" s="117"/>
    </row>
    <row r="53" spans="2:11" ht="12.75">
      <c r="B53" s="47"/>
      <c r="C53" s="47"/>
      <c r="D53" s="47"/>
      <c r="E53" s="47"/>
      <c r="F53" s="117" t="s">
        <v>67</v>
      </c>
      <c r="G53" s="117"/>
      <c r="H53" s="117"/>
      <c r="K53" s="35"/>
    </row>
    <row r="54" spans="2:11" ht="12.75">
      <c r="B54" s="47"/>
      <c r="C54" s="47"/>
      <c r="D54" s="47"/>
      <c r="E54" s="47"/>
      <c r="F54" s="75"/>
      <c r="G54" s="76"/>
      <c r="H54" s="77"/>
      <c r="K54" s="80"/>
    </row>
    <row r="55" ht="12.75">
      <c r="B55" s="35"/>
    </row>
    <row r="56" ht="12.75">
      <c r="B56" s="80"/>
    </row>
    <row r="57" spans="2:8" ht="12.75">
      <c r="B57" s="109" t="s">
        <v>69</v>
      </c>
      <c r="C57" s="109"/>
      <c r="D57" s="109" t="s">
        <v>70</v>
      </c>
      <c r="E57" s="109"/>
      <c r="F57" s="109"/>
      <c r="G57" s="47"/>
      <c r="H57" s="47"/>
    </row>
    <row r="58" spans="2:8" ht="12.75">
      <c r="B58" s="47"/>
      <c r="C58" s="47"/>
      <c r="D58" s="47"/>
      <c r="E58" s="47"/>
      <c r="F58" s="47"/>
      <c r="G58" s="47"/>
      <c r="H58" s="47"/>
    </row>
  </sheetData>
  <sheetProtection/>
  <mergeCells count="46">
    <mergeCell ref="F52:H52"/>
    <mergeCell ref="B43:B44"/>
    <mergeCell ref="C43:D43"/>
    <mergeCell ref="C44:D44"/>
    <mergeCell ref="E44:H44"/>
    <mergeCell ref="F53:H53"/>
    <mergeCell ref="B57:C57"/>
    <mergeCell ref="D57:F57"/>
    <mergeCell ref="F45:H45"/>
    <mergeCell ref="F46:H46"/>
    <mergeCell ref="F50:H50"/>
    <mergeCell ref="E35:H35"/>
    <mergeCell ref="B36:C36"/>
    <mergeCell ref="B38:C38"/>
    <mergeCell ref="B40:D40"/>
    <mergeCell ref="B41:B42"/>
    <mergeCell ref="C41:D41"/>
    <mergeCell ref="C42:D42"/>
    <mergeCell ref="C31:C32"/>
    <mergeCell ref="D31:D32"/>
    <mergeCell ref="E31:F32"/>
    <mergeCell ref="G31:H32"/>
    <mergeCell ref="C33:D33"/>
    <mergeCell ref="E33:F33"/>
    <mergeCell ref="G33:H33"/>
    <mergeCell ref="C27:D27"/>
    <mergeCell ref="E27:F27"/>
    <mergeCell ref="G27:H27"/>
    <mergeCell ref="C28:D28"/>
    <mergeCell ref="E28:F28"/>
    <mergeCell ref="G28:H28"/>
    <mergeCell ref="B18:D18"/>
    <mergeCell ref="E18:H18"/>
    <mergeCell ref="B19:B26"/>
    <mergeCell ref="C19:F19"/>
    <mergeCell ref="G19:H19"/>
    <mergeCell ref="G20:H20"/>
    <mergeCell ref="G24:H24"/>
    <mergeCell ref="C25:E26"/>
    <mergeCell ref="F25:F26"/>
    <mergeCell ref="B2:B3"/>
    <mergeCell ref="C2:H2"/>
    <mergeCell ref="C3:H3"/>
    <mergeCell ref="C4:H4"/>
    <mergeCell ref="G6:H6"/>
    <mergeCell ref="D17:E17"/>
  </mergeCells>
  <printOptions/>
  <pageMargins left="0.55" right="0.2902777777777778" top="0.6097222222222223" bottom="0.5" header="0.5118055555555555" footer="0.5118055555555555"/>
  <pageSetup horizontalDpi="300" verticalDpi="300" orientation="portrait" paperSize="9" r:id="rId4"/>
  <drawing r:id="rId3"/>
  <legacyDrawing r:id="rId2"/>
  <oleObjects>
    <oleObject progId="Document Acrobat" shapeId="794310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</dc:creator>
  <cp:keywords/>
  <dc:description/>
  <cp:lastModifiedBy>Utilisateur Windows</cp:lastModifiedBy>
  <cp:lastPrinted>2017-07-19T12:26:28Z</cp:lastPrinted>
  <dcterms:created xsi:type="dcterms:W3CDTF">2017-06-23T14:20:53Z</dcterms:created>
  <dcterms:modified xsi:type="dcterms:W3CDTF">2017-07-19T12:26:56Z</dcterms:modified>
  <cp:category/>
  <cp:version/>
  <cp:contentType/>
  <cp:contentStatus/>
</cp:coreProperties>
</file>